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5360" windowHeight="7755" activeTab="1"/>
  </bookViews>
  <sheets>
    <sheet name="Jawab" sheetId="6" r:id="rId1"/>
    <sheet name="Soal" sheetId="5" r:id="rId2"/>
    <sheet name="Latihan" sheetId="4" r:id="rId3"/>
    <sheet name="Sheet6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5" l="1"/>
  <c r="G25" i="5"/>
  <c r="G26" i="5" s="1"/>
  <c r="G24" i="5"/>
  <c r="G23" i="5"/>
  <c r="G22" i="5"/>
  <c r="G21" i="5"/>
  <c r="G20" i="5"/>
  <c r="G10" i="5"/>
  <c r="G11" i="5"/>
  <c r="G12" i="5"/>
  <c r="G13" i="5"/>
  <c r="G14" i="5"/>
  <c r="G15" i="5"/>
  <c r="G9" i="5"/>
  <c r="G17" i="5"/>
  <c r="G18" i="5"/>
  <c r="G19" i="5"/>
  <c r="G16" i="5"/>
  <c r="G8" i="5"/>
  <c r="G7" i="5"/>
  <c r="G6" i="5"/>
  <c r="G5" i="5"/>
  <c r="F8" i="5"/>
  <c r="F7" i="5"/>
  <c r="F6" i="5"/>
  <c r="F5" i="5"/>
  <c r="F15" i="7" l="1"/>
  <c r="F14" i="7"/>
  <c r="C14" i="7"/>
  <c r="C12" i="7"/>
  <c r="C8" i="7"/>
  <c r="C9" i="7"/>
  <c r="C6" i="7"/>
  <c r="G25" i="6"/>
  <c r="K22" i="6"/>
  <c r="G23" i="6"/>
  <c r="K23" i="6"/>
  <c r="G17" i="6"/>
  <c r="G18" i="6"/>
  <c r="G19" i="6"/>
  <c r="G16" i="6"/>
  <c r="G10" i="6"/>
  <c r="G11" i="6"/>
  <c r="G12" i="6"/>
  <c r="G13" i="6"/>
  <c r="G14" i="6"/>
  <c r="G15" i="6"/>
  <c r="G9" i="6"/>
  <c r="G6" i="6"/>
  <c r="G7" i="6"/>
  <c r="G8" i="6"/>
  <c r="G5" i="6"/>
  <c r="E6" i="6"/>
  <c r="E7" i="6"/>
  <c r="E8" i="6"/>
  <c r="E5" i="6"/>
  <c r="C15" i="6"/>
  <c r="C14" i="6"/>
  <c r="C13" i="6"/>
  <c r="C15" i="5"/>
  <c r="C14" i="5"/>
  <c r="C13" i="5"/>
  <c r="G22" i="6" l="1"/>
  <c r="K21" i="6" s="1"/>
  <c r="K24" i="6" s="1"/>
  <c r="N22" i="6" s="1"/>
  <c r="G20" i="6"/>
  <c r="G21" i="6" s="1"/>
  <c r="N21" i="6" l="1"/>
  <c r="G24" i="6"/>
  <c r="G26" i="6" s="1"/>
</calcChain>
</file>

<file path=xl/sharedStrings.xml><?xml version="1.0" encoding="utf-8"?>
<sst xmlns="http://schemas.openxmlformats.org/spreadsheetml/2006/main" count="176" uniqueCount="81">
  <si>
    <t>x</t>
  </si>
  <si>
    <t>Penyusutan mesin</t>
  </si>
  <si>
    <t>Penyusutan kendaraan</t>
  </si>
  <si>
    <t>Penyusutan alat</t>
  </si>
  <si>
    <t>Penyusutan bangunan</t>
  </si>
  <si>
    <t>Gaji</t>
  </si>
  <si>
    <t>Insentif</t>
  </si>
  <si>
    <t>Bahan habis pakai</t>
  </si>
  <si>
    <t>BBM</t>
  </si>
  <si>
    <t xml:space="preserve">Sewa </t>
  </si>
  <si>
    <t>Listrik</t>
  </si>
  <si>
    <t>Air</t>
  </si>
  <si>
    <t>SKALA PRODUKSI</t>
  </si>
  <si>
    <t>FIXED</t>
  </si>
  <si>
    <t>VARIABEL</t>
  </si>
  <si>
    <t>LAMA PENGGUNAAN</t>
  </si>
  <si>
    <t>INSVESTASI</t>
  </si>
  <si>
    <t>OPERASIONAL</t>
  </si>
  <si>
    <t>PEMELIHARAAN</t>
  </si>
  <si>
    <t>LANGSUNG</t>
  </si>
  <si>
    <t>TAK LANGSUNG</t>
  </si>
  <si>
    <t>Pemeliharaan mesin</t>
  </si>
  <si>
    <t>Pemeliharaan kendaraan</t>
  </si>
  <si>
    <t>Pemeliharaan alat</t>
  </si>
  <si>
    <t>Pemeliharaan bangunan</t>
  </si>
  <si>
    <t>Unsur Biaya Produksi</t>
  </si>
  <si>
    <t>No.</t>
  </si>
  <si>
    <t>FUNGSI BIAYA</t>
  </si>
  <si>
    <t>Harga Mesin</t>
  </si>
  <si>
    <t>Harga Kendaraan</t>
  </si>
  <si>
    <t>Harga Alat</t>
  </si>
  <si>
    <t>Harga Bangunan</t>
  </si>
  <si>
    <t>Besar Biaya</t>
  </si>
  <si>
    <t>Mesin, kendaraan, alat dan bangunan di adakan tahun 2012</t>
  </si>
  <si>
    <t>Tingkat inflasi dalam perhitungan 10%</t>
  </si>
  <si>
    <t>Umur Ekonomis</t>
  </si>
  <si>
    <t>Jumlah produksi</t>
  </si>
  <si>
    <t xml:space="preserve">Jumlah produksi ideal </t>
  </si>
  <si>
    <t>t</t>
  </si>
  <si>
    <t>i</t>
  </si>
  <si>
    <t>5% dari nilai mesin</t>
  </si>
  <si>
    <t>2,5% dari nilai kendaraan</t>
  </si>
  <si>
    <t>3% dari nilai alat</t>
  </si>
  <si>
    <t>2% dari nilai bangunan</t>
  </si>
  <si>
    <t>UC Average</t>
  </si>
  <si>
    <t>TFC</t>
  </si>
  <si>
    <t>TVC</t>
  </si>
  <si>
    <t>UTF</t>
  </si>
  <si>
    <t>UVC</t>
  </si>
  <si>
    <t>UC Normatif</t>
  </si>
  <si>
    <t>Harga :</t>
  </si>
  <si>
    <t>Rate</t>
  </si>
  <si>
    <t>BEP</t>
  </si>
  <si>
    <t>Harga</t>
  </si>
  <si>
    <t>UNIT PRODUKSI ROTI</t>
  </si>
  <si>
    <t>1. UC Rata-rata</t>
  </si>
  <si>
    <t>2. UC Normatif</t>
  </si>
  <si>
    <t xml:space="preserve">3. Jumlah produksi BEP </t>
  </si>
  <si>
    <t>tfc</t>
  </si>
  <si>
    <t>tvc</t>
  </si>
  <si>
    <t>q</t>
  </si>
  <si>
    <t>tc</t>
  </si>
  <si>
    <t>avc</t>
  </si>
  <si>
    <t>uc</t>
  </si>
  <si>
    <t>rate</t>
  </si>
  <si>
    <t>tr</t>
  </si>
  <si>
    <t>bep</t>
  </si>
  <si>
    <t xml:space="preserve"> ---&gt;</t>
  </si>
  <si>
    <t xml:space="preserve">   =tfc + (q x avc)</t>
  </si>
  <si>
    <t xml:space="preserve">  = q bep x rate</t>
  </si>
  <si>
    <t>TC (BEP)</t>
  </si>
  <si>
    <t>TR (BEP)</t>
  </si>
  <si>
    <t>AIC</t>
  </si>
  <si>
    <t>TC</t>
  </si>
  <si>
    <t>UC rata-rata</t>
  </si>
  <si>
    <t>UC Fixed</t>
  </si>
  <si>
    <t>UC Variabel</t>
  </si>
  <si>
    <t>UCF</t>
  </si>
  <si>
    <t>UCV</t>
  </si>
  <si>
    <t>TARIF</t>
  </si>
  <si>
    <t xml:space="preserve">BEP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</si>
</sst>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rgb="FFFFFF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9">
    <xf numFmtId="0" fontId="0" fillId="0" borderId="0" xfId="0"/>
    <xf numFmtId="41" fontId="0" fillId="0" borderId="0" xfId="1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3" borderId="1" xfId="0" applyFont="1" applyFill="1" applyBorder="1" applyAlignment="1">
      <alignment horizontal="center"/>
    </xf>
    <xf numFmtId="41" fontId="2" fillId="0" borderId="0" xfId="1" applyFont="1"/>
    <xf numFmtId="41" fontId="2" fillId="0" borderId="0" xfId="1" applyFont="1" applyBorder="1" applyAlignment="1">
      <alignment horizontal="center" vertical="center" wrapText="1"/>
    </xf>
    <xf numFmtId="9" fontId="2" fillId="0" borderId="0" xfId="1" applyNumberFormat="1" applyFont="1"/>
    <xf numFmtId="41" fontId="3" fillId="2" borderId="0" xfId="1" applyFont="1" applyFill="1"/>
    <xf numFmtId="41" fontId="2" fillId="0" borderId="0" xfId="0" applyNumberFormat="1" applyFont="1"/>
    <xf numFmtId="0" fontId="2" fillId="0" borderId="0" xfId="0" applyFont="1" applyFill="1"/>
    <xf numFmtId="0" fontId="2" fillId="0" borderId="1" xfId="0" applyFont="1" applyFill="1" applyBorder="1" applyAlignment="1">
      <alignment horizontal="left" indent="1"/>
    </xf>
    <xf numFmtId="41" fontId="2" fillId="0" borderId="1" xfId="1" applyFont="1" applyBorder="1"/>
    <xf numFmtId="164" fontId="2" fillId="0" borderId="0" xfId="1" applyNumberFormat="1" applyFont="1"/>
    <xf numFmtId="0" fontId="2" fillId="5" borderId="0" xfId="0" applyFont="1" applyFill="1"/>
    <xf numFmtId="0" fontId="2" fillId="5" borderId="1" xfId="0" applyFont="1" applyFill="1" applyBorder="1" applyAlignment="1">
      <alignment horizontal="left" indent="1"/>
    </xf>
    <xf numFmtId="0" fontId="5" fillId="0" borderId="0" xfId="0" applyFont="1"/>
    <xf numFmtId="0" fontId="5" fillId="3" borderId="1" xfId="0" applyFont="1" applyFill="1" applyBorder="1"/>
    <xf numFmtId="0" fontId="6" fillId="0" borderId="0" xfId="0" applyFont="1"/>
    <xf numFmtId="0" fontId="7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1" fontId="2" fillId="0" borderId="2" xfId="1" applyFont="1" applyBorder="1" applyAlignment="1">
      <alignment horizontal="center" vertical="center"/>
    </xf>
    <xf numFmtId="41" fontId="2" fillId="0" borderId="0" xfId="1" applyFont="1" applyBorder="1" applyAlignment="1">
      <alignment horizontal="center" vertical="center" wrapText="1"/>
    </xf>
    <xf numFmtId="41" fontId="2" fillId="0" borderId="1" xfId="1" applyFont="1" applyBorder="1" applyAlignment="1">
      <alignment horizontal="center" vertical="center" wrapText="1"/>
    </xf>
    <xf numFmtId="41" fontId="2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1" fontId="2" fillId="0" borderId="0" xfId="1" applyFont="1" applyBorder="1"/>
    <xf numFmtId="9" fontId="2" fillId="0" borderId="0" xfId="1" applyNumberFormat="1" applyFont="1" applyBorder="1"/>
    <xf numFmtId="10" fontId="2" fillId="0" borderId="0" xfId="1" applyNumberFormat="1" applyFont="1" applyBorder="1"/>
    <xf numFmtId="41" fontId="2" fillId="2" borderId="0" xfId="1" applyFont="1" applyFill="1" applyBorder="1"/>
    <xf numFmtId="41" fontId="2" fillId="2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80" zoomScaleNormal="80" workbookViewId="0">
      <selection activeCell="F6" sqref="F6"/>
    </sheetView>
  </sheetViews>
  <sheetFormatPr defaultRowHeight="18.75" x14ac:dyDescent="0.3"/>
  <cols>
    <col min="1" max="1" width="5.42578125" style="2" customWidth="1"/>
    <col min="2" max="2" width="32" style="13" customWidth="1"/>
    <col min="3" max="3" width="31.42578125" style="8" bestFit="1" customWidth="1"/>
    <col min="4" max="4" width="12.7109375" style="8" customWidth="1"/>
    <col min="5" max="5" width="4.42578125" style="8" bestFit="1" customWidth="1"/>
    <col min="6" max="6" width="17.140625" style="8" bestFit="1" customWidth="1"/>
    <col min="7" max="7" width="19.7109375" style="8" bestFit="1" customWidth="1"/>
    <col min="8" max="10" width="9.140625" style="2"/>
    <col min="11" max="11" width="19.7109375" style="2" bestFit="1" customWidth="1"/>
    <col min="12" max="12" width="9.140625" style="2"/>
    <col min="13" max="13" width="19.7109375" style="2" bestFit="1" customWidth="1"/>
    <col min="14" max="14" width="19.7109375" style="8" bestFit="1" customWidth="1"/>
    <col min="15" max="16384" width="9.140625" style="2"/>
  </cols>
  <sheetData>
    <row r="1" spans="1:11" x14ac:dyDescent="0.3">
      <c r="A1" s="4" t="s">
        <v>54</v>
      </c>
    </row>
    <row r="3" spans="1:11" x14ac:dyDescent="0.3">
      <c r="A3" s="24" t="s">
        <v>26</v>
      </c>
      <c r="B3" s="25" t="s">
        <v>25</v>
      </c>
      <c r="C3" s="26" t="s">
        <v>32</v>
      </c>
      <c r="D3" s="27" t="s">
        <v>35</v>
      </c>
      <c r="E3" s="9" t="s">
        <v>38</v>
      </c>
      <c r="F3" s="9" t="s">
        <v>39</v>
      </c>
      <c r="G3" s="9"/>
    </row>
    <row r="4" spans="1:11" x14ac:dyDescent="0.3">
      <c r="A4" s="24"/>
      <c r="B4" s="25"/>
      <c r="C4" s="26"/>
      <c r="D4" s="27"/>
      <c r="E4" s="9"/>
      <c r="F4" s="9"/>
      <c r="G4" s="9"/>
    </row>
    <row r="5" spans="1:11" x14ac:dyDescent="0.3">
      <c r="A5" s="3">
        <v>1</v>
      </c>
      <c r="B5" s="14" t="s">
        <v>28</v>
      </c>
      <c r="C5" s="8">
        <v>500000000</v>
      </c>
      <c r="D5" s="8">
        <v>5</v>
      </c>
      <c r="E5" s="8">
        <f>2014-2012</f>
        <v>2</v>
      </c>
      <c r="F5" s="10">
        <v>0.1</v>
      </c>
      <c r="G5" s="8">
        <f>((C5*(1+F5)^E5))/D5</f>
        <v>121000000.00000003</v>
      </c>
      <c r="H5" s="2" t="s">
        <v>33</v>
      </c>
    </row>
    <row r="6" spans="1:11" x14ac:dyDescent="0.3">
      <c r="A6" s="3">
        <v>2</v>
      </c>
      <c r="B6" s="14" t="s">
        <v>29</v>
      </c>
      <c r="C6" s="8">
        <v>150000000</v>
      </c>
      <c r="D6" s="8">
        <v>5</v>
      </c>
      <c r="E6" s="8">
        <f t="shared" ref="E6:E8" si="0">2014-2012</f>
        <v>2</v>
      </c>
      <c r="F6" s="10">
        <v>0.1</v>
      </c>
      <c r="G6" s="8">
        <f t="shared" ref="G6:G8" si="1">((C6*(1+F6)^E6))/D6</f>
        <v>36300000.000000007</v>
      </c>
      <c r="H6" s="2" t="s">
        <v>34</v>
      </c>
    </row>
    <row r="7" spans="1:11" x14ac:dyDescent="0.3">
      <c r="A7" s="3">
        <v>3</v>
      </c>
      <c r="B7" s="14" t="s">
        <v>30</v>
      </c>
      <c r="C7" s="8">
        <v>100000000</v>
      </c>
      <c r="D7" s="8">
        <v>5</v>
      </c>
      <c r="E7" s="8">
        <f t="shared" si="0"/>
        <v>2</v>
      </c>
      <c r="F7" s="10">
        <v>0.1</v>
      </c>
      <c r="G7" s="8">
        <f t="shared" si="1"/>
        <v>24200000.000000004</v>
      </c>
      <c r="H7" s="2" t="s">
        <v>36</v>
      </c>
      <c r="K7" s="8">
        <v>100000</v>
      </c>
    </row>
    <row r="8" spans="1:11" x14ac:dyDescent="0.3">
      <c r="A8" s="3">
        <v>4</v>
      </c>
      <c r="B8" s="14" t="s">
        <v>31</v>
      </c>
      <c r="C8" s="8">
        <v>10000000000</v>
      </c>
      <c r="D8" s="8">
        <v>20</v>
      </c>
      <c r="E8" s="8">
        <f t="shared" si="0"/>
        <v>2</v>
      </c>
      <c r="F8" s="10">
        <v>0.1</v>
      </c>
      <c r="G8" s="8">
        <f t="shared" si="1"/>
        <v>605000000.00000012</v>
      </c>
      <c r="H8" s="2" t="s">
        <v>37</v>
      </c>
      <c r="K8" s="8">
        <v>200000</v>
      </c>
    </row>
    <row r="9" spans="1:11" x14ac:dyDescent="0.3">
      <c r="A9" s="3">
        <v>5</v>
      </c>
      <c r="B9" s="14" t="s">
        <v>5</v>
      </c>
      <c r="C9" s="8">
        <v>75000000</v>
      </c>
      <c r="G9" s="8">
        <f>C9</f>
        <v>75000000</v>
      </c>
      <c r="H9" s="2" t="s">
        <v>53</v>
      </c>
      <c r="K9" s="8">
        <v>50000</v>
      </c>
    </row>
    <row r="10" spans="1:11" x14ac:dyDescent="0.3">
      <c r="A10" s="3">
        <v>6</v>
      </c>
      <c r="B10" s="14" t="s">
        <v>6</v>
      </c>
      <c r="C10" s="8">
        <v>25000000</v>
      </c>
      <c r="G10" s="8">
        <f t="shared" ref="G10:G15" si="2">C10</f>
        <v>25000000</v>
      </c>
    </row>
    <row r="11" spans="1:11" x14ac:dyDescent="0.3">
      <c r="A11" s="3">
        <v>7</v>
      </c>
      <c r="B11" s="14" t="s">
        <v>7</v>
      </c>
      <c r="C11" s="8">
        <v>350000000</v>
      </c>
      <c r="G11" s="8">
        <f t="shared" si="2"/>
        <v>350000000</v>
      </c>
    </row>
    <row r="12" spans="1:11" x14ac:dyDescent="0.3">
      <c r="A12" s="3">
        <v>8</v>
      </c>
      <c r="B12" s="14" t="s">
        <v>8</v>
      </c>
      <c r="C12" s="8">
        <v>25000000</v>
      </c>
      <c r="G12" s="8">
        <f t="shared" si="2"/>
        <v>25000000</v>
      </c>
    </row>
    <row r="13" spans="1:11" x14ac:dyDescent="0.3">
      <c r="A13" s="3">
        <v>9</v>
      </c>
      <c r="B13" s="14" t="s">
        <v>9</v>
      </c>
      <c r="C13" s="8">
        <f>12*5000000</f>
        <v>60000000</v>
      </c>
      <c r="G13" s="8">
        <f t="shared" si="2"/>
        <v>60000000</v>
      </c>
    </row>
    <row r="14" spans="1:11" x14ac:dyDescent="0.3">
      <c r="A14" s="3">
        <v>10</v>
      </c>
      <c r="B14" s="14" t="s">
        <v>10</v>
      </c>
      <c r="C14" s="8">
        <f>12*3500000</f>
        <v>42000000</v>
      </c>
      <c r="G14" s="8">
        <f t="shared" si="2"/>
        <v>42000000</v>
      </c>
    </row>
    <row r="15" spans="1:11" x14ac:dyDescent="0.3">
      <c r="A15" s="3">
        <v>11</v>
      </c>
      <c r="B15" s="14" t="s">
        <v>11</v>
      </c>
      <c r="C15" s="8">
        <f>12*1000000</f>
        <v>12000000</v>
      </c>
      <c r="G15" s="8">
        <f t="shared" si="2"/>
        <v>12000000</v>
      </c>
    </row>
    <row r="16" spans="1:11" x14ac:dyDescent="0.3">
      <c r="A16" s="3">
        <v>12</v>
      </c>
      <c r="B16" s="14" t="s">
        <v>21</v>
      </c>
      <c r="C16" s="8" t="s">
        <v>40</v>
      </c>
      <c r="D16" s="16">
        <v>0.05</v>
      </c>
      <c r="G16" s="8">
        <f>D16*C5</f>
        <v>25000000</v>
      </c>
    </row>
    <row r="17" spans="1:14" x14ac:dyDescent="0.3">
      <c r="A17" s="3">
        <v>13</v>
      </c>
      <c r="B17" s="14" t="s">
        <v>22</v>
      </c>
      <c r="C17" s="8" t="s">
        <v>41</v>
      </c>
      <c r="D17" s="16">
        <v>2.5000000000000001E-2</v>
      </c>
      <c r="G17" s="8">
        <f t="shared" ref="G17:G19" si="3">D17*C6</f>
        <v>3750000</v>
      </c>
    </row>
    <row r="18" spans="1:14" x14ac:dyDescent="0.3">
      <c r="A18" s="3">
        <v>14</v>
      </c>
      <c r="B18" s="14" t="s">
        <v>23</v>
      </c>
      <c r="C18" s="8" t="s">
        <v>42</v>
      </c>
      <c r="D18" s="16">
        <v>0.03</v>
      </c>
      <c r="G18" s="8">
        <f t="shared" si="3"/>
        <v>3000000</v>
      </c>
    </row>
    <row r="19" spans="1:14" x14ac:dyDescent="0.3">
      <c r="A19" s="3">
        <v>15</v>
      </c>
      <c r="B19" s="14" t="s">
        <v>24</v>
      </c>
      <c r="C19" s="8" t="s">
        <v>43</v>
      </c>
      <c r="D19" s="16">
        <v>0.02</v>
      </c>
      <c r="G19" s="8">
        <f t="shared" si="3"/>
        <v>200000000</v>
      </c>
    </row>
    <row r="20" spans="1:14" x14ac:dyDescent="0.3">
      <c r="G20" s="8">
        <f>SUM(G5:G19)</f>
        <v>1607250000</v>
      </c>
    </row>
    <row r="21" spans="1:14" x14ac:dyDescent="0.3">
      <c r="F21" s="11" t="s">
        <v>44</v>
      </c>
      <c r="G21" s="11">
        <f>G20/K7</f>
        <v>16072.5</v>
      </c>
      <c r="J21" s="2" t="s">
        <v>45</v>
      </c>
      <c r="K21" s="8">
        <f>G22</f>
        <v>1093250000</v>
      </c>
      <c r="M21" s="2" t="s">
        <v>70</v>
      </c>
      <c r="N21" s="8">
        <f>G22+(K24*G25)</f>
        <v>1218513152.0285332</v>
      </c>
    </row>
    <row r="22" spans="1:14" x14ac:dyDescent="0.3">
      <c r="F22" s="8" t="s">
        <v>45</v>
      </c>
      <c r="G22" s="8">
        <f>G5+G6+G7+G8+G16+G17+G18+G19+G9</f>
        <v>1093250000</v>
      </c>
      <c r="J22" s="2" t="s">
        <v>48</v>
      </c>
      <c r="K22" s="8">
        <f>G23/K7</f>
        <v>5140</v>
      </c>
      <c r="M22" s="2" t="s">
        <v>71</v>
      </c>
      <c r="N22" s="8">
        <f>K24*K23</f>
        <v>1218513152.0285332</v>
      </c>
    </row>
    <row r="23" spans="1:14" x14ac:dyDescent="0.3">
      <c r="F23" s="8" t="s">
        <v>46</v>
      </c>
      <c r="G23" s="8">
        <f>SUM(G10:G15)</f>
        <v>514000000</v>
      </c>
      <c r="J23" s="2" t="s">
        <v>51</v>
      </c>
      <c r="K23" s="8">
        <f>K9</f>
        <v>50000</v>
      </c>
      <c r="M23" s="12"/>
    </row>
    <row r="24" spans="1:14" x14ac:dyDescent="0.3">
      <c r="F24" s="8" t="s">
        <v>47</v>
      </c>
      <c r="G24" s="8">
        <f>G22/K8</f>
        <v>5466.25</v>
      </c>
      <c r="J24" s="2" t="s">
        <v>52</v>
      </c>
      <c r="K24" s="12">
        <f>(K21)/(K23-K22)</f>
        <v>24370.263040570666</v>
      </c>
    </row>
    <row r="25" spans="1:14" x14ac:dyDescent="0.3">
      <c r="F25" s="8" t="s">
        <v>48</v>
      </c>
      <c r="G25" s="8">
        <f>G23/K7</f>
        <v>5140</v>
      </c>
      <c r="K25" s="12"/>
      <c r="M25" s="12"/>
    </row>
    <row r="26" spans="1:14" x14ac:dyDescent="0.3">
      <c r="F26" s="11" t="s">
        <v>49</v>
      </c>
      <c r="G26" s="11">
        <f>G24+G25</f>
        <v>10606.25</v>
      </c>
    </row>
  </sheetData>
  <mergeCells count="4">
    <mergeCell ref="A3:A4"/>
    <mergeCell ref="B3:B4"/>
    <mergeCell ref="C3:C4"/>
    <mergeCell ref="D3:D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3" zoomScale="80" zoomScaleNormal="80" workbookViewId="0">
      <selection activeCell="I10" sqref="I10"/>
    </sheetView>
  </sheetViews>
  <sheetFormatPr defaultRowHeight="18.75" x14ac:dyDescent="0.3"/>
  <cols>
    <col min="1" max="1" width="5.42578125" style="2" customWidth="1"/>
    <col min="2" max="2" width="32" style="13" customWidth="1"/>
    <col min="3" max="3" width="31.42578125" style="8" bestFit="1" customWidth="1"/>
    <col min="4" max="4" width="12.7109375" style="8" customWidth="1"/>
    <col min="5" max="5" width="6.140625" style="8" bestFit="1" customWidth="1"/>
    <col min="6" max="6" width="9" style="8" bestFit="1" customWidth="1"/>
    <col min="7" max="7" width="19.7109375" style="8" bestFit="1" customWidth="1"/>
    <col min="8" max="10" width="9.140625" style="2"/>
    <col min="11" max="11" width="10" style="2" bestFit="1" customWidth="1"/>
    <col min="12" max="16384" width="9.140625" style="2"/>
  </cols>
  <sheetData>
    <row r="1" spans="1:11" x14ac:dyDescent="0.3">
      <c r="A1" s="4" t="s">
        <v>54</v>
      </c>
    </row>
    <row r="3" spans="1:11" x14ac:dyDescent="0.3">
      <c r="A3" s="24" t="s">
        <v>26</v>
      </c>
      <c r="B3" s="25" t="s">
        <v>25</v>
      </c>
      <c r="C3" s="29" t="s">
        <v>32</v>
      </c>
      <c r="D3" s="28" t="s">
        <v>35</v>
      </c>
      <c r="E3" s="9"/>
      <c r="F3" s="9" t="s">
        <v>38</v>
      </c>
      <c r="G3" s="9" t="s">
        <v>72</v>
      </c>
    </row>
    <row r="4" spans="1:11" x14ac:dyDescent="0.3">
      <c r="A4" s="24"/>
      <c r="B4" s="25"/>
      <c r="C4" s="29"/>
      <c r="D4" s="28"/>
      <c r="E4" s="9" t="s">
        <v>39</v>
      </c>
      <c r="F4" s="9">
        <v>2014</v>
      </c>
      <c r="G4" s="9"/>
    </row>
    <row r="5" spans="1:11" x14ac:dyDescent="0.3">
      <c r="A5" s="3">
        <v>1</v>
      </c>
      <c r="B5" s="14" t="s">
        <v>28</v>
      </c>
      <c r="C5" s="15">
        <v>500000000</v>
      </c>
      <c r="D5" s="15">
        <v>5</v>
      </c>
      <c r="E5" s="35">
        <v>0.1</v>
      </c>
      <c r="F5" s="34">
        <f>$F$4-2012</f>
        <v>2</v>
      </c>
      <c r="G5" s="37">
        <f>(C5*(1+E5)^F5)/D5</f>
        <v>121000000.00000003</v>
      </c>
      <c r="H5" s="2" t="s">
        <v>33</v>
      </c>
    </row>
    <row r="6" spans="1:11" x14ac:dyDescent="0.3">
      <c r="A6" s="3">
        <v>2</v>
      </c>
      <c r="B6" s="14" t="s">
        <v>29</v>
      </c>
      <c r="C6" s="15">
        <v>150000000</v>
      </c>
      <c r="D6" s="15">
        <v>5</v>
      </c>
      <c r="E6" s="35">
        <v>0.1</v>
      </c>
      <c r="F6" s="34">
        <f t="shared" ref="F6:F8" si="0">$F$4-2012</f>
        <v>2</v>
      </c>
      <c r="G6" s="37">
        <f t="shared" ref="G6:G8" si="1">(C6*(1+E6)^F6)/D6</f>
        <v>36300000.000000007</v>
      </c>
      <c r="H6" s="2" t="s">
        <v>34</v>
      </c>
    </row>
    <row r="7" spans="1:11" x14ac:dyDescent="0.3">
      <c r="A7" s="3">
        <v>3</v>
      </c>
      <c r="B7" s="14" t="s">
        <v>30</v>
      </c>
      <c r="C7" s="15">
        <v>100000000</v>
      </c>
      <c r="D7" s="15">
        <v>5</v>
      </c>
      <c r="E7" s="35">
        <v>0.1</v>
      </c>
      <c r="F7" s="34">
        <f t="shared" si="0"/>
        <v>2</v>
      </c>
      <c r="G7" s="37">
        <f t="shared" si="1"/>
        <v>24200000.000000004</v>
      </c>
      <c r="H7" s="2" t="s">
        <v>36</v>
      </c>
      <c r="K7" s="2">
        <v>100000</v>
      </c>
    </row>
    <row r="8" spans="1:11" x14ac:dyDescent="0.3">
      <c r="A8" s="3">
        <v>4</v>
      </c>
      <c r="B8" s="14" t="s">
        <v>31</v>
      </c>
      <c r="C8" s="15">
        <v>10000000000</v>
      </c>
      <c r="D8" s="15">
        <v>20</v>
      </c>
      <c r="E8" s="35">
        <v>0.1</v>
      </c>
      <c r="F8" s="34">
        <f t="shared" si="0"/>
        <v>2</v>
      </c>
      <c r="G8" s="37">
        <f t="shared" si="1"/>
        <v>605000000.00000012</v>
      </c>
      <c r="H8" s="2" t="s">
        <v>37</v>
      </c>
      <c r="K8" s="2">
        <v>200000</v>
      </c>
    </row>
    <row r="9" spans="1:11" x14ac:dyDescent="0.3">
      <c r="A9" s="3">
        <v>5</v>
      </c>
      <c r="B9" s="14" t="s">
        <v>5</v>
      </c>
      <c r="C9" s="15">
        <v>75000000</v>
      </c>
      <c r="D9" s="15"/>
      <c r="E9" s="34"/>
      <c r="F9" s="34"/>
      <c r="G9" s="37">
        <f>C9</f>
        <v>75000000</v>
      </c>
      <c r="H9" s="2" t="s">
        <v>50</v>
      </c>
      <c r="I9" s="2">
        <v>30000</v>
      </c>
    </row>
    <row r="10" spans="1:11" x14ac:dyDescent="0.3">
      <c r="A10" s="3">
        <v>6</v>
      </c>
      <c r="B10" s="14" t="s">
        <v>6</v>
      </c>
      <c r="C10" s="15">
        <v>25000000</v>
      </c>
      <c r="D10" s="15"/>
      <c r="E10" s="34"/>
      <c r="F10" s="34"/>
      <c r="G10" s="34">
        <f t="shared" ref="G10:G15" si="2">C10</f>
        <v>25000000</v>
      </c>
    </row>
    <row r="11" spans="1:11" x14ac:dyDescent="0.3">
      <c r="A11" s="3">
        <v>7</v>
      </c>
      <c r="B11" s="14" t="s">
        <v>7</v>
      </c>
      <c r="C11" s="15">
        <v>350000000</v>
      </c>
      <c r="D11" s="15"/>
      <c r="E11" s="34"/>
      <c r="F11" s="34"/>
      <c r="G11" s="34">
        <f t="shared" si="2"/>
        <v>350000000</v>
      </c>
      <c r="H11" s="2" t="s">
        <v>55</v>
      </c>
    </row>
    <row r="12" spans="1:11" x14ac:dyDescent="0.3">
      <c r="A12" s="3">
        <v>8</v>
      </c>
      <c r="B12" s="14" t="s">
        <v>8</v>
      </c>
      <c r="C12" s="15">
        <v>25000000</v>
      </c>
      <c r="D12" s="15"/>
      <c r="E12" s="34"/>
      <c r="F12" s="34"/>
      <c r="G12" s="34">
        <f t="shared" si="2"/>
        <v>25000000</v>
      </c>
      <c r="H12" s="2" t="s">
        <v>56</v>
      </c>
    </row>
    <row r="13" spans="1:11" x14ac:dyDescent="0.3">
      <c r="A13" s="3">
        <v>9</v>
      </c>
      <c r="B13" s="14" t="s">
        <v>9</v>
      </c>
      <c r="C13" s="15">
        <f>12*5000000</f>
        <v>60000000</v>
      </c>
      <c r="D13" s="15"/>
      <c r="E13" s="34"/>
      <c r="F13" s="34"/>
      <c r="G13" s="34">
        <f t="shared" si="2"/>
        <v>60000000</v>
      </c>
      <c r="H13" s="2" t="s">
        <v>57</v>
      </c>
    </row>
    <row r="14" spans="1:11" x14ac:dyDescent="0.3">
      <c r="A14" s="3">
        <v>10</v>
      </c>
      <c r="B14" s="14" t="s">
        <v>10</v>
      </c>
      <c r="C14" s="15">
        <f>12*3500000</f>
        <v>42000000</v>
      </c>
      <c r="D14" s="15"/>
      <c r="E14" s="34"/>
      <c r="F14" s="34"/>
      <c r="G14" s="34">
        <f t="shared" si="2"/>
        <v>42000000</v>
      </c>
    </row>
    <row r="15" spans="1:11" x14ac:dyDescent="0.3">
      <c r="A15" s="3">
        <v>11</v>
      </c>
      <c r="B15" s="14" t="s">
        <v>11</v>
      </c>
      <c r="C15" s="15">
        <f>12*1000000</f>
        <v>12000000</v>
      </c>
      <c r="D15" s="15"/>
      <c r="E15" s="34"/>
      <c r="F15" s="34"/>
      <c r="G15" s="34">
        <f t="shared" si="2"/>
        <v>12000000</v>
      </c>
    </row>
    <row r="16" spans="1:11" x14ac:dyDescent="0.3">
      <c r="A16" s="3">
        <v>12</v>
      </c>
      <c r="B16" s="14" t="s">
        <v>21</v>
      </c>
      <c r="C16" s="15" t="s">
        <v>40</v>
      </c>
      <c r="D16" s="15"/>
      <c r="E16" s="34"/>
      <c r="F16" s="35">
        <v>0.05</v>
      </c>
      <c r="G16" s="34">
        <f>F16*C5</f>
        <v>25000000</v>
      </c>
    </row>
    <row r="17" spans="1:8" x14ac:dyDescent="0.3">
      <c r="A17" s="3">
        <v>13</v>
      </c>
      <c r="B17" s="14" t="s">
        <v>22</v>
      </c>
      <c r="C17" s="15" t="s">
        <v>41</v>
      </c>
      <c r="D17" s="15"/>
      <c r="E17" s="34"/>
      <c r="F17" s="36">
        <v>2.5000000000000001E-2</v>
      </c>
      <c r="G17" s="34">
        <f t="shared" ref="G17:G19" si="3">F17*C6</f>
        <v>3750000</v>
      </c>
    </row>
    <row r="18" spans="1:8" x14ac:dyDescent="0.3">
      <c r="A18" s="3">
        <v>14</v>
      </c>
      <c r="B18" s="14" t="s">
        <v>23</v>
      </c>
      <c r="C18" s="15" t="s">
        <v>42</v>
      </c>
      <c r="D18" s="15"/>
      <c r="E18" s="34"/>
      <c r="F18" s="35">
        <v>0.03</v>
      </c>
      <c r="G18" s="34">
        <f t="shared" si="3"/>
        <v>3000000</v>
      </c>
    </row>
    <row r="19" spans="1:8" x14ac:dyDescent="0.3">
      <c r="A19" s="3">
        <v>15</v>
      </c>
      <c r="B19" s="14" t="s">
        <v>24</v>
      </c>
      <c r="C19" s="15" t="s">
        <v>43</v>
      </c>
      <c r="D19" s="15"/>
      <c r="E19" s="34"/>
      <c r="F19" s="35">
        <v>0.02</v>
      </c>
      <c r="G19" s="34">
        <f t="shared" si="3"/>
        <v>200000000</v>
      </c>
    </row>
    <row r="20" spans="1:8" x14ac:dyDescent="0.3">
      <c r="F20" s="8" t="s">
        <v>73</v>
      </c>
      <c r="G20" s="8">
        <f>SUM(G5:G19)</f>
        <v>1607250000</v>
      </c>
    </row>
    <row r="21" spans="1:8" x14ac:dyDescent="0.3">
      <c r="D21" s="38" t="s">
        <v>74</v>
      </c>
      <c r="E21" s="38"/>
      <c r="F21" s="38"/>
      <c r="G21" s="38">
        <f>G20/K7</f>
        <v>16072.5</v>
      </c>
    </row>
    <row r="22" spans="1:8" x14ac:dyDescent="0.3">
      <c r="F22" s="8" t="s">
        <v>45</v>
      </c>
      <c r="G22" s="8">
        <f>SUM(G5:G9)</f>
        <v>861500000.00000012</v>
      </c>
    </row>
    <row r="23" spans="1:8" x14ac:dyDescent="0.3">
      <c r="F23" s="8" t="s">
        <v>46</v>
      </c>
      <c r="G23" s="8">
        <f>SUM(G10:G19)</f>
        <v>745750000</v>
      </c>
    </row>
    <row r="24" spans="1:8" x14ac:dyDescent="0.3">
      <c r="D24" s="8" t="s">
        <v>75</v>
      </c>
      <c r="F24" s="8" t="s">
        <v>77</v>
      </c>
      <c r="G24" s="8">
        <f>G22/K8</f>
        <v>4307.5000000000009</v>
      </c>
    </row>
    <row r="25" spans="1:8" x14ac:dyDescent="0.3">
      <c r="D25" s="8" t="s">
        <v>76</v>
      </c>
      <c r="F25" s="8" t="s">
        <v>78</v>
      </c>
      <c r="G25" s="8">
        <f>G23/K7</f>
        <v>7457.5</v>
      </c>
    </row>
    <row r="26" spans="1:8" x14ac:dyDescent="0.3">
      <c r="D26" s="38" t="s">
        <v>49</v>
      </c>
      <c r="E26" s="38"/>
      <c r="F26" s="38"/>
      <c r="G26" s="38">
        <f>G24+G25</f>
        <v>11765</v>
      </c>
      <c r="H26" s="2" t="s">
        <v>79</v>
      </c>
    </row>
    <row r="28" spans="1:8" x14ac:dyDescent="0.3">
      <c r="F28" s="8" t="s">
        <v>80</v>
      </c>
      <c r="G28" s="8">
        <f>G22/(I9-G25)</f>
        <v>38216.701785516256</v>
      </c>
    </row>
  </sheetData>
  <mergeCells count="4">
    <mergeCell ref="D3:D4"/>
    <mergeCell ref="A3:A4"/>
    <mergeCell ref="B3:B4"/>
    <mergeCell ref="C3:C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5" sqref="E5"/>
    </sheetView>
  </sheetViews>
  <sheetFormatPr defaultRowHeight="18.75" x14ac:dyDescent="0.3"/>
  <cols>
    <col min="1" max="1" width="5.42578125" style="2" customWidth="1"/>
    <col min="2" max="2" width="32" style="17" customWidth="1"/>
    <col min="3" max="4" width="13.7109375" style="2" customWidth="1"/>
    <col min="5" max="7" width="19.7109375" style="19" customWidth="1"/>
    <col min="8" max="9" width="19.7109375" style="21" customWidth="1"/>
    <col min="10" max="16384" width="9.140625" style="2"/>
  </cols>
  <sheetData>
    <row r="1" spans="1:9" x14ac:dyDescent="0.3">
      <c r="A1" s="4" t="s">
        <v>54</v>
      </c>
    </row>
    <row r="3" spans="1:9" x14ac:dyDescent="0.3">
      <c r="A3" s="24" t="s">
        <v>26</v>
      </c>
      <c r="B3" s="32" t="s">
        <v>25</v>
      </c>
      <c r="C3" s="30" t="s">
        <v>12</v>
      </c>
      <c r="D3" s="30"/>
      <c r="E3" s="31" t="s">
        <v>15</v>
      </c>
      <c r="F3" s="31"/>
      <c r="G3" s="31"/>
      <c r="H3" s="33" t="s">
        <v>27</v>
      </c>
      <c r="I3" s="33"/>
    </row>
    <row r="4" spans="1:9" x14ac:dyDescent="0.3">
      <c r="A4" s="24"/>
      <c r="B4" s="32"/>
      <c r="C4" s="5" t="s">
        <v>13</v>
      </c>
      <c r="D4" s="5" t="s">
        <v>14</v>
      </c>
      <c r="E4" s="7" t="s">
        <v>16</v>
      </c>
      <c r="F4" s="7" t="s">
        <v>17</v>
      </c>
      <c r="G4" s="7" t="s">
        <v>18</v>
      </c>
      <c r="H4" s="22" t="s">
        <v>19</v>
      </c>
      <c r="I4" s="22" t="s">
        <v>20</v>
      </c>
    </row>
    <row r="5" spans="1:9" x14ac:dyDescent="0.3">
      <c r="A5" s="3">
        <v>1</v>
      </c>
      <c r="B5" s="18" t="s">
        <v>1</v>
      </c>
      <c r="C5" s="6" t="s">
        <v>0</v>
      </c>
      <c r="D5" s="6"/>
      <c r="E5" s="20" t="s">
        <v>0</v>
      </c>
      <c r="F5" s="20"/>
      <c r="G5" s="20"/>
      <c r="H5" s="23" t="s">
        <v>0</v>
      </c>
      <c r="I5" s="23"/>
    </row>
    <row r="6" spans="1:9" x14ac:dyDescent="0.3">
      <c r="A6" s="3">
        <v>2</v>
      </c>
      <c r="B6" s="18" t="s">
        <v>2</v>
      </c>
      <c r="C6" s="6" t="s">
        <v>0</v>
      </c>
      <c r="D6" s="6"/>
      <c r="E6" s="20" t="s">
        <v>0</v>
      </c>
      <c r="F6" s="20"/>
      <c r="G6" s="20"/>
      <c r="H6" s="23" t="s">
        <v>0</v>
      </c>
      <c r="I6" s="23"/>
    </row>
    <row r="7" spans="1:9" x14ac:dyDescent="0.3">
      <c r="A7" s="3">
        <v>3</v>
      </c>
      <c r="B7" s="18" t="s">
        <v>3</v>
      </c>
      <c r="C7" s="6" t="s">
        <v>0</v>
      </c>
      <c r="D7" s="6"/>
      <c r="E7" s="20" t="s">
        <v>0</v>
      </c>
      <c r="F7" s="20"/>
      <c r="G7" s="20"/>
      <c r="H7" s="23" t="s">
        <v>0</v>
      </c>
      <c r="I7" s="23"/>
    </row>
    <row r="8" spans="1:9" x14ac:dyDescent="0.3">
      <c r="A8" s="3">
        <v>4</v>
      </c>
      <c r="B8" s="18" t="s">
        <v>4</v>
      </c>
      <c r="C8" s="6" t="s">
        <v>0</v>
      </c>
      <c r="D8" s="6"/>
      <c r="E8" s="20" t="s">
        <v>0</v>
      </c>
      <c r="F8" s="20"/>
      <c r="G8" s="20"/>
      <c r="H8" s="23" t="s">
        <v>0</v>
      </c>
      <c r="I8" s="23"/>
    </row>
    <row r="9" spans="1:9" x14ac:dyDescent="0.3">
      <c r="A9" s="3">
        <v>5</v>
      </c>
      <c r="B9" s="18" t="s">
        <v>5</v>
      </c>
      <c r="C9" s="6" t="s">
        <v>0</v>
      </c>
      <c r="D9" s="6"/>
      <c r="E9" s="20"/>
      <c r="F9" s="20" t="s">
        <v>0</v>
      </c>
      <c r="G9" s="20"/>
      <c r="H9" s="23" t="s">
        <v>0</v>
      </c>
      <c r="I9" s="23"/>
    </row>
    <row r="10" spans="1:9" x14ac:dyDescent="0.3">
      <c r="A10" s="3">
        <v>6</v>
      </c>
      <c r="B10" s="18" t="s">
        <v>6</v>
      </c>
      <c r="C10" s="6"/>
      <c r="D10" s="6" t="s">
        <v>0</v>
      </c>
      <c r="E10" s="20"/>
      <c r="F10" s="20" t="s">
        <v>0</v>
      </c>
      <c r="G10" s="20"/>
      <c r="H10" s="23" t="s">
        <v>0</v>
      </c>
      <c r="I10" s="23"/>
    </row>
    <row r="11" spans="1:9" x14ac:dyDescent="0.3">
      <c r="A11" s="3">
        <v>7</v>
      </c>
      <c r="B11" s="18" t="s">
        <v>7</v>
      </c>
      <c r="C11" s="6"/>
      <c r="D11" s="6" t="s">
        <v>0</v>
      </c>
      <c r="E11" s="20"/>
      <c r="F11" s="20" t="s">
        <v>0</v>
      </c>
      <c r="G11" s="20"/>
      <c r="H11" s="23" t="s">
        <v>0</v>
      </c>
      <c r="I11" s="23"/>
    </row>
    <row r="12" spans="1:9" x14ac:dyDescent="0.3">
      <c r="A12" s="3">
        <v>8</v>
      </c>
      <c r="B12" s="18" t="s">
        <v>8</v>
      </c>
      <c r="C12" s="6"/>
      <c r="D12" s="6" t="s">
        <v>0</v>
      </c>
      <c r="E12" s="20"/>
      <c r="F12" s="20" t="s">
        <v>0</v>
      </c>
      <c r="G12" s="20"/>
      <c r="H12" s="23" t="s">
        <v>0</v>
      </c>
      <c r="I12" s="23"/>
    </row>
    <row r="13" spans="1:9" x14ac:dyDescent="0.3">
      <c r="A13" s="3">
        <v>9</v>
      </c>
      <c r="B13" s="18" t="s">
        <v>9</v>
      </c>
      <c r="C13" s="6"/>
      <c r="D13" s="6" t="s">
        <v>0</v>
      </c>
      <c r="E13" s="20"/>
      <c r="F13" s="20" t="s">
        <v>0</v>
      </c>
      <c r="G13" s="20"/>
      <c r="H13" s="23" t="s">
        <v>0</v>
      </c>
      <c r="I13" s="23"/>
    </row>
    <row r="14" spans="1:9" x14ac:dyDescent="0.3">
      <c r="A14" s="3">
        <v>10</v>
      </c>
      <c r="B14" s="18" t="s">
        <v>10</v>
      </c>
      <c r="C14" s="6"/>
      <c r="D14" s="6" t="s">
        <v>0</v>
      </c>
      <c r="E14" s="20"/>
      <c r="F14" s="20" t="s">
        <v>0</v>
      </c>
      <c r="G14" s="20"/>
      <c r="H14" s="23" t="s">
        <v>0</v>
      </c>
      <c r="I14" s="23"/>
    </row>
    <row r="15" spans="1:9" x14ac:dyDescent="0.3">
      <c r="A15" s="3">
        <v>11</v>
      </c>
      <c r="B15" s="18" t="s">
        <v>11</v>
      </c>
      <c r="C15" s="6"/>
      <c r="D15" s="6" t="s">
        <v>0</v>
      </c>
      <c r="E15" s="20"/>
      <c r="F15" s="20" t="s">
        <v>0</v>
      </c>
      <c r="G15" s="20"/>
      <c r="H15" s="23" t="s">
        <v>0</v>
      </c>
      <c r="I15" s="23"/>
    </row>
    <row r="16" spans="1:9" x14ac:dyDescent="0.3">
      <c r="A16" s="3">
        <v>12</v>
      </c>
      <c r="B16" s="18" t="s">
        <v>21</v>
      </c>
      <c r="C16" s="6"/>
      <c r="D16" s="6" t="s">
        <v>0</v>
      </c>
      <c r="E16" s="20"/>
      <c r="F16" s="20"/>
      <c r="G16" s="20" t="s">
        <v>0</v>
      </c>
      <c r="H16" s="23" t="s">
        <v>0</v>
      </c>
      <c r="I16" s="23"/>
    </row>
    <row r="17" spans="1:9" x14ac:dyDescent="0.3">
      <c r="A17" s="3">
        <v>13</v>
      </c>
      <c r="B17" s="18" t="s">
        <v>22</v>
      </c>
      <c r="C17" s="6"/>
      <c r="D17" s="6" t="s">
        <v>0</v>
      </c>
      <c r="E17" s="20"/>
      <c r="F17" s="20"/>
      <c r="G17" s="20" t="s">
        <v>0</v>
      </c>
      <c r="H17" s="23" t="s">
        <v>0</v>
      </c>
      <c r="I17" s="23"/>
    </row>
    <row r="18" spans="1:9" x14ac:dyDescent="0.3">
      <c r="A18" s="3">
        <v>14</v>
      </c>
      <c r="B18" s="18" t="s">
        <v>23</v>
      </c>
      <c r="C18" s="6"/>
      <c r="D18" s="6" t="s">
        <v>0</v>
      </c>
      <c r="E18" s="20"/>
      <c r="F18" s="20"/>
      <c r="G18" s="20" t="s">
        <v>0</v>
      </c>
      <c r="H18" s="23" t="s">
        <v>0</v>
      </c>
      <c r="I18" s="23"/>
    </row>
    <row r="19" spans="1:9" x14ac:dyDescent="0.3">
      <c r="A19" s="3">
        <v>15</v>
      </c>
      <c r="B19" s="18" t="s">
        <v>24</v>
      </c>
      <c r="C19" s="6"/>
      <c r="D19" s="6" t="s">
        <v>0</v>
      </c>
      <c r="E19" s="20"/>
      <c r="F19" s="20"/>
      <c r="G19" s="20" t="s">
        <v>0</v>
      </c>
      <c r="H19" s="23" t="s">
        <v>0</v>
      </c>
      <c r="I19" s="23"/>
    </row>
  </sheetData>
  <mergeCells count="5">
    <mergeCell ref="C3:D3"/>
    <mergeCell ref="E3:G3"/>
    <mergeCell ref="B3:B4"/>
    <mergeCell ref="A3:A4"/>
    <mergeCell ref="H3:I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5"/>
  <sheetViews>
    <sheetView workbookViewId="0">
      <selection activeCell="H18" sqref="H18"/>
    </sheetView>
  </sheetViews>
  <sheetFormatPr defaultRowHeight="15" x14ac:dyDescent="0.25"/>
  <cols>
    <col min="3" max="3" width="12.5703125" style="1" bestFit="1" customWidth="1"/>
    <col min="6" max="6" width="11.5703125" style="1" bestFit="1" customWidth="1"/>
    <col min="8" max="8" width="14.85546875" bestFit="1" customWidth="1"/>
  </cols>
  <sheetData>
    <row r="4" spans="2:8" x14ac:dyDescent="0.25">
      <c r="B4" t="s">
        <v>58</v>
      </c>
      <c r="C4" s="1">
        <v>20000000</v>
      </c>
    </row>
    <row r="5" spans="2:8" x14ac:dyDescent="0.25">
      <c r="B5" t="s">
        <v>59</v>
      </c>
      <c r="C5" s="1">
        <v>55000000</v>
      </c>
    </row>
    <row r="6" spans="2:8" x14ac:dyDescent="0.25">
      <c r="B6" t="s">
        <v>61</v>
      </c>
      <c r="C6" s="1">
        <f>C4+C5</f>
        <v>75000000</v>
      </c>
    </row>
    <row r="7" spans="2:8" x14ac:dyDescent="0.25">
      <c r="B7" t="s">
        <v>60</v>
      </c>
      <c r="C7" s="1">
        <v>250</v>
      </c>
    </row>
    <row r="8" spans="2:8" x14ac:dyDescent="0.25">
      <c r="B8" t="s">
        <v>63</v>
      </c>
      <c r="C8" s="1">
        <f>C6/C7</f>
        <v>300000</v>
      </c>
    </row>
    <row r="9" spans="2:8" x14ac:dyDescent="0.25">
      <c r="B9" t="s">
        <v>62</v>
      </c>
      <c r="C9" s="1">
        <f>C5/C7</f>
        <v>220000</v>
      </c>
    </row>
    <row r="10" spans="2:8" x14ac:dyDescent="0.25">
      <c r="B10" t="s">
        <v>64</v>
      </c>
      <c r="C10" s="1">
        <v>500000</v>
      </c>
    </row>
    <row r="12" spans="2:8" x14ac:dyDescent="0.25">
      <c r="B12" t="s">
        <v>65</v>
      </c>
      <c r="C12" s="1">
        <f>C10*C7</f>
        <v>125000000</v>
      </c>
    </row>
    <row r="14" spans="2:8" x14ac:dyDescent="0.25">
      <c r="B14" t="s">
        <v>66</v>
      </c>
      <c r="C14" s="1">
        <f>C4/(C10-C9)</f>
        <v>71.428571428571431</v>
      </c>
      <c r="D14" t="s">
        <v>67</v>
      </c>
      <c r="E14" t="s">
        <v>61</v>
      </c>
      <c r="F14" s="1">
        <f>C4+(C14*C9)</f>
        <v>35714285.714285716</v>
      </c>
      <c r="H14" t="s">
        <v>68</v>
      </c>
    </row>
    <row r="15" spans="2:8" x14ac:dyDescent="0.25">
      <c r="E15" t="s">
        <v>65</v>
      </c>
      <c r="F15" s="1">
        <f>C14*C10</f>
        <v>35714285.714285716</v>
      </c>
      <c r="H15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Jawab</vt:lpstr>
      <vt:lpstr>Soal</vt:lpstr>
      <vt:lpstr>Latihan</vt:lpstr>
      <vt:lpstr>Sheet6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djazuly</dc:creator>
  <cp:lastModifiedBy>djazuly</cp:lastModifiedBy>
  <cp:lastPrinted>2014-05-20T22:33:29Z</cp:lastPrinted>
  <dcterms:created xsi:type="dcterms:W3CDTF">2014-05-20T02:02:44Z</dcterms:created>
  <dcterms:modified xsi:type="dcterms:W3CDTF">2014-05-22T01:48:06Z</dcterms:modified>
</cp:coreProperties>
</file>